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34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'Hoja1'!$A$1:$H$62</definedName>
  </definedNames>
  <calcPr fullCalcOnLoad="1"/>
</workbook>
</file>

<file path=xl/sharedStrings.xml><?xml version="1.0" encoding="utf-8"?>
<sst xmlns="http://schemas.openxmlformats.org/spreadsheetml/2006/main" count="56" uniqueCount="48">
  <si>
    <t>UNIVERSIDAD CENTRAL DE VENEZUELA</t>
  </si>
  <si>
    <t>FACULTAD DE CIENCIAS</t>
  </si>
  <si>
    <t>COORDINACIÓN ADMINISTRATIVA</t>
  </si>
  <si>
    <t>CONDICIÓN</t>
  </si>
  <si>
    <t>CATEGORÍA</t>
  </si>
  <si>
    <t>CON PERNOCTA</t>
  </si>
  <si>
    <t>SIN PERNOCTA</t>
  </si>
  <si>
    <t>ZONA A</t>
  </si>
  <si>
    <t>ZONA B</t>
  </si>
  <si>
    <t>I</t>
  </si>
  <si>
    <t>II</t>
  </si>
  <si>
    <t>III</t>
  </si>
  <si>
    <t>IV</t>
  </si>
  <si>
    <t>V</t>
  </si>
  <si>
    <t>VI</t>
  </si>
  <si>
    <t>VII</t>
  </si>
  <si>
    <t>AUTORIDADES RECTORALES</t>
  </si>
  <si>
    <t>DECANOS Y REPRESENTANTES ANTE CONSEJO UNIVERSITARIO</t>
  </si>
  <si>
    <t>PERSONAL DOCENTE Y DE INVESTIGACIÓN Y PERSONAL ADMINISTRATIVO CON CARGO PROFESIONAL</t>
  </si>
  <si>
    <t>PERSONAL DIRECTIVO</t>
  </si>
  <si>
    <t>PERSONAL ADMINISTRATIVO Y TÉCNICO</t>
  </si>
  <si>
    <t>COSTO UNIDAD TRIBUTARIA</t>
  </si>
  <si>
    <t>TABLA DE VIÁTICOS A NIVEL NACIONAL (ALOJAMIENTO Y ALIMENTACIÓN)</t>
  </si>
  <si>
    <t>CONDUCTORES</t>
  </si>
  <si>
    <t>TRASLADOS</t>
  </si>
  <si>
    <t>Traslado interurbano diario</t>
  </si>
  <si>
    <t>MONAGAS, DELTA AMACURO, AMAZONAS, PORTUGUESA,FALCON, COJEDES, GUARICO,APURE,YARACUY</t>
  </si>
  <si>
    <t>CARABOBO,ARAGUA</t>
  </si>
  <si>
    <t>Traslado Aeropuerto-hotel ida y vuelta (incluye tasa aeroportuaria)</t>
  </si>
  <si>
    <t>Traslado Caracas Aeropuerto ida y vuelta</t>
  </si>
  <si>
    <t>Traslado Terminal de autobús ida y vuelta</t>
  </si>
  <si>
    <t>PERSONAL OBRERO</t>
  </si>
  <si>
    <t>Bs.</t>
  </si>
  <si>
    <t>Vigente Año 2011 / Asignación diaria expresada en Bolívares Fuertes (BsF.) de acuerdo a lo expresado en el Instructivo de Viáticos Nacionales e Internacionales aplicables al Personal Docente, Administrativo y Obrero de la UCV, (C.U. Nº 2008-0807 de fecha 09-05-2007)</t>
  </si>
  <si>
    <r>
      <rPr>
        <b/>
        <sz val="10"/>
        <color indexed="21"/>
        <rFont val="Arial"/>
        <family val="2"/>
      </rPr>
      <t xml:space="preserve">ZONA A: </t>
    </r>
    <r>
      <rPr>
        <sz val="10"/>
        <rFont val="Arial"/>
        <family val="2"/>
      </rPr>
      <t>ANZOÁTEGUI, BOLÍVAR, BARINAS, TÁCHIRA, TRUJILLO, ZULIA, LARA, MÉRIDA, NUEVA ESPARTA, SUCRE</t>
    </r>
  </si>
  <si>
    <r>
      <rPr>
        <b/>
        <sz val="10"/>
        <color indexed="21"/>
        <rFont val="Arial"/>
        <family val="2"/>
      </rPr>
      <t>ZONA B: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VARGAS Y MIRANDA (Los Teques, Higuerote, Barlovento, Cúa y Ocumare del Tuy)</t>
    </r>
  </si>
  <si>
    <t>TABLA DE VIÁTICOS-EXTERIOR</t>
  </si>
  <si>
    <t>Vigente Año 2011 / Asignación diaria expresada en Dólares Americanos de acuerdo a lo expresado en el Instructivo de Viáticos Nacionales e Internacionales aplicables al Personal Docente, Administrativo y Obrero de la UCV, (C.U. Nº 2008-0807 de fecha 09-05-2007)</t>
  </si>
  <si>
    <t>I.- Aplicable a Autoridades</t>
  </si>
  <si>
    <t>CONTINENTE</t>
  </si>
  <si>
    <t>TARIFA ($)</t>
  </si>
  <si>
    <t>PRIMA ADICIONAL ($)</t>
  </si>
  <si>
    <t>PRIMA SUPLEMENTARIA AUTORIDADES ($)</t>
  </si>
  <si>
    <t>TOTAL AUTORIDADES ($)</t>
  </si>
  <si>
    <t>América Central, América del Sur y el Caribe</t>
  </si>
  <si>
    <t>América del Norte, Canadá, Europa, Medio Oriente, Península Arábica y el resto del mundo</t>
  </si>
  <si>
    <t>II.- Aplicable a todo el personal de la universidad</t>
  </si>
  <si>
    <t>TOTAL ($)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</si>
</sst>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Bs&quot;\ #,##0_);\(&quot;Bs&quot;\ #,##0\)"/>
    <numFmt numFmtId="165" formatCode="&quot;Bs&quot;\ #,##0_);[Red]\(&quot;Bs&quot;\ #,##0\)"/>
    <numFmt numFmtId="166" formatCode="&quot;Bs&quot;\ #,##0.00_);\(&quot;Bs&quot;\ #,##0.00\)"/>
    <numFmt numFmtId="167" formatCode="&quot;Bs&quot;\ #,##0.00_);[Red]\(&quot;Bs&quot;\ #,##0.00\)"/>
    <numFmt numFmtId="168" formatCode="_(&quot;Bs&quot;\ * #,##0_);_(&quot;Bs&quot;\ * \(#,##0\);_(&quot;Bs&quot;\ * &quot;-&quot;_);_(@_)"/>
    <numFmt numFmtId="169" formatCode="_(* #,##0_);_(* \(#,##0\);_(* &quot;-&quot;_);_(@_)"/>
    <numFmt numFmtId="170" formatCode="_(&quot;Bs&quot;\ * #,##0.00_);_(&quot;Bs&quot;\ * \(#,##0.00\);_(&quot;Bs&quot;\ * &quot;-&quot;??_);_(@_)"/>
    <numFmt numFmtId="171" formatCode="_(* #,##0.00_);_(* \(#,##0.00\);_(* &quot;-&quot;??_);_(@_)"/>
    <numFmt numFmtId="172" formatCode="&quot;Bs&quot;\ #,##0;&quot;Bs&quot;\ \-#,##0"/>
    <numFmt numFmtId="173" formatCode="&quot;Bs&quot;\ #,##0;[Red]&quot;Bs&quot;\ \-#,##0"/>
    <numFmt numFmtId="174" formatCode="&quot;Bs&quot;\ #,##0.00;&quot;Bs&quot;\ \-#,##0.00"/>
    <numFmt numFmtId="175" formatCode="&quot;Bs&quot;\ #,##0.00;[Red]&quot;Bs&quot;\ \-#,##0.00"/>
    <numFmt numFmtId="176" formatCode="_ &quot;Bs&quot;\ * #,##0_ ;_ &quot;Bs&quot;\ * \-#,##0_ ;_ &quot;Bs&quot;\ * &quot;-&quot;_ ;_ @_ "/>
    <numFmt numFmtId="177" formatCode="_ * #,##0_ ;_ * \-#,##0_ ;_ * &quot;-&quot;_ ;_ @_ "/>
    <numFmt numFmtId="178" formatCode="_ &quot;Bs&quot;\ * #,##0.00_ ;_ &quot;Bs&quot;\ * \-#,##0.00_ ;_ &quot;Bs&quot;\ * &quot;-&quot;??_ ;_ @_ "/>
    <numFmt numFmtId="179" formatCode="_ * #,##0.00_ ;_ * \-#,##0.00_ ;_ * &quot;-&quot;??_ ;_ @_ 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b/>
      <sz val="10"/>
      <color indexed="21"/>
      <name val="Arial"/>
      <family val="2"/>
    </font>
    <font>
      <b/>
      <sz val="9"/>
      <color indexed="9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color indexed="9"/>
      <name val="Calibri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0"/>
      <color rgb="FFFFFFFF"/>
      <name val="Calibri"/>
      <family val="2"/>
    </font>
    <font>
      <b/>
      <sz val="11"/>
      <color rgb="FFFFFFF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22" fillId="33" borderId="0" xfId="0" applyFont="1" applyFill="1" applyAlignment="1">
      <alignment horizontal="center"/>
    </xf>
    <xf numFmtId="0" fontId="4" fillId="0" borderId="0" xfId="0" applyFont="1" applyFill="1" applyBorder="1" applyAlignment="1">
      <alignment vertical="center"/>
    </xf>
    <xf numFmtId="2" fontId="5" fillId="0" borderId="0" xfId="0" applyNumberFormat="1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left" vertical="center"/>
    </xf>
    <xf numFmtId="0" fontId="4" fillId="34" borderId="12" xfId="0" applyFont="1" applyFill="1" applyBorder="1" applyAlignment="1">
      <alignment horizontal="left" vertical="center"/>
    </xf>
    <xf numFmtId="2" fontId="4" fillId="34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6" fillId="33" borderId="0" xfId="0" applyFont="1" applyFill="1" applyAlignment="1">
      <alignment/>
    </xf>
    <xf numFmtId="0" fontId="47" fillId="33" borderId="0" xfId="0" applyFont="1" applyFill="1" applyAlignment="1">
      <alignment/>
    </xf>
    <xf numFmtId="4" fontId="0" fillId="0" borderId="0" xfId="0" applyNumberFormat="1" applyAlignment="1">
      <alignment horizontal="center"/>
    </xf>
    <xf numFmtId="2" fontId="3" fillId="0" borderId="0" xfId="0" applyNumberFormat="1" applyFont="1" applyAlignment="1">
      <alignment horizontal="center"/>
    </xf>
    <xf numFmtId="0" fontId="46" fillId="33" borderId="0" xfId="0" applyFont="1" applyFill="1" applyAlignment="1">
      <alignment horizontal="center"/>
    </xf>
    <xf numFmtId="0" fontId="46" fillId="0" borderId="0" xfId="0" applyFont="1" applyFill="1" applyAlignment="1">
      <alignment horizontal="center"/>
    </xf>
    <xf numFmtId="0" fontId="46" fillId="33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/>
    </xf>
    <xf numFmtId="0" fontId="46" fillId="33" borderId="10" xfId="0" applyFont="1" applyFill="1" applyBorder="1" applyAlignment="1">
      <alignment/>
    </xf>
    <xf numFmtId="0" fontId="24" fillId="33" borderId="0" xfId="0" applyFont="1" applyFill="1" applyAlignment="1">
      <alignment horizontal="center" wrapText="1"/>
    </xf>
    <xf numFmtId="0" fontId="26" fillId="0" borderId="0" xfId="0" applyFont="1" applyAlignment="1">
      <alignment horizontal="justify"/>
    </xf>
    <xf numFmtId="0" fontId="28" fillId="0" borderId="0" xfId="0" applyFont="1" applyAlignment="1">
      <alignment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6" fillId="35" borderId="1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28575</xdr:rowOff>
    </xdr:from>
    <xdr:to>
      <xdr:col>1</xdr:col>
      <xdr:colOff>57150</xdr:colOff>
      <xdr:row>3</xdr:row>
      <xdr:rowOff>9525</xdr:rowOff>
    </xdr:to>
    <xdr:pic>
      <xdr:nvPicPr>
        <xdr:cNvPr id="1" name="1 Imagen" descr="logoucvgifpeq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8575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0</xdr:row>
      <xdr:rowOff>19050</xdr:rowOff>
    </xdr:from>
    <xdr:to>
      <xdr:col>1</xdr:col>
      <xdr:colOff>685800</xdr:colOff>
      <xdr:row>2</xdr:row>
      <xdr:rowOff>190500</xdr:rowOff>
    </xdr:to>
    <xdr:pic>
      <xdr:nvPicPr>
        <xdr:cNvPr id="2" name="2 Imagen" descr="logoscien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0575" y="1905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33</xdr:row>
      <xdr:rowOff>28575</xdr:rowOff>
    </xdr:from>
    <xdr:to>
      <xdr:col>0</xdr:col>
      <xdr:colOff>647700</xdr:colOff>
      <xdr:row>36</xdr:row>
      <xdr:rowOff>9525</xdr:rowOff>
    </xdr:to>
    <xdr:pic>
      <xdr:nvPicPr>
        <xdr:cNvPr id="3" name="3 Imagen" descr="logoucvgifpeq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229475"/>
          <a:ext cx="5429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33</xdr:row>
      <xdr:rowOff>19050</xdr:rowOff>
    </xdr:from>
    <xdr:to>
      <xdr:col>1</xdr:col>
      <xdr:colOff>590550</xdr:colOff>
      <xdr:row>35</xdr:row>
      <xdr:rowOff>161925</xdr:rowOff>
    </xdr:to>
    <xdr:pic>
      <xdr:nvPicPr>
        <xdr:cNvPr id="4" name="4 Imagen" descr="logoscien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0575" y="7219950"/>
          <a:ext cx="4572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33</xdr:row>
      <xdr:rowOff>28575</xdr:rowOff>
    </xdr:from>
    <xdr:to>
      <xdr:col>1</xdr:col>
      <xdr:colOff>57150</xdr:colOff>
      <xdr:row>36</xdr:row>
      <xdr:rowOff>9525</xdr:rowOff>
    </xdr:to>
    <xdr:pic>
      <xdr:nvPicPr>
        <xdr:cNvPr id="5" name="5 Imagen" descr="logoucvgifpeq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229475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33</xdr:row>
      <xdr:rowOff>19050</xdr:rowOff>
    </xdr:from>
    <xdr:to>
      <xdr:col>1</xdr:col>
      <xdr:colOff>685800</xdr:colOff>
      <xdr:row>35</xdr:row>
      <xdr:rowOff>190500</xdr:rowOff>
    </xdr:to>
    <xdr:pic>
      <xdr:nvPicPr>
        <xdr:cNvPr id="6" name="6 Imagen" descr="logoscien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0575" y="7219950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zoomScaleSheetLayoutView="100" workbookViewId="0" topLeftCell="A1">
      <selection activeCell="E60" sqref="E60"/>
    </sheetView>
  </sheetViews>
  <sheetFormatPr defaultColWidth="11.421875" defaultRowHeight="12.75"/>
  <cols>
    <col min="1" max="1" width="9.8515625" style="0" customWidth="1"/>
    <col min="2" max="2" width="14.28125" style="0" customWidth="1"/>
    <col min="3" max="3" width="32.28125" style="0" customWidth="1"/>
    <col min="4" max="4" width="16.421875" style="0" customWidth="1"/>
    <col min="5" max="6" width="16.28125" style="0" customWidth="1"/>
    <col min="7" max="7" width="13.140625" style="0" customWidth="1"/>
    <col min="8" max="8" width="9.00390625" style="0" customWidth="1"/>
  </cols>
  <sheetData>
    <row r="1" spans="3:6" ht="16.5" customHeight="1">
      <c r="C1" s="8" t="s">
        <v>0</v>
      </c>
      <c r="E1" s="8"/>
      <c r="F1" s="8"/>
    </row>
    <row r="2" spans="3:6" ht="16.5" customHeight="1">
      <c r="C2" s="8" t="s">
        <v>1</v>
      </c>
      <c r="E2" s="8"/>
      <c r="F2" s="8"/>
    </row>
    <row r="3" spans="3:6" ht="16.5" customHeight="1">
      <c r="C3" s="8" t="s">
        <v>2</v>
      </c>
      <c r="E3" s="8"/>
      <c r="F3" s="8"/>
    </row>
    <row r="4" spans="4:6" ht="12.75">
      <c r="D4" s="8"/>
      <c r="E4" s="8"/>
      <c r="F4" s="8"/>
    </row>
    <row r="5" spans="1:8" ht="15">
      <c r="A5" s="10" t="s">
        <v>22</v>
      </c>
      <c r="B5" s="10"/>
      <c r="C5" s="10"/>
      <c r="D5" s="10"/>
      <c r="E5" s="10"/>
      <c r="F5" s="10"/>
      <c r="G5" s="10"/>
      <c r="H5" s="10"/>
    </row>
    <row r="6" spans="1:8" s="16" customFormat="1" ht="26.25" customHeight="1">
      <c r="A6" s="26" t="s">
        <v>33</v>
      </c>
      <c r="B6" s="26"/>
      <c r="C6" s="26"/>
      <c r="D6" s="26"/>
      <c r="E6" s="26"/>
      <c r="F6" s="26"/>
      <c r="G6" s="26"/>
      <c r="H6" s="26"/>
    </row>
    <row r="7" spans="1:6" ht="12.75">
      <c r="A7" s="9"/>
      <c r="B7" s="9"/>
      <c r="C7" s="9"/>
      <c r="D7" s="9"/>
      <c r="E7" s="9"/>
      <c r="F7" s="9"/>
    </row>
    <row r="8" spans="1:6" ht="12.75">
      <c r="A8" s="2"/>
      <c r="B8" s="2"/>
      <c r="C8" s="2"/>
      <c r="D8" s="2"/>
      <c r="E8" s="2"/>
      <c r="F8" s="2"/>
    </row>
    <row r="9" spans="2:6" ht="12.75">
      <c r="B9" s="23" t="s">
        <v>4</v>
      </c>
      <c r="C9" s="23" t="s">
        <v>3</v>
      </c>
      <c r="D9" s="24" t="s">
        <v>7</v>
      </c>
      <c r="E9" s="24"/>
      <c r="F9" s="23" t="s">
        <v>8</v>
      </c>
    </row>
    <row r="10" spans="2:6" ht="12.75">
      <c r="B10" s="23"/>
      <c r="C10" s="23"/>
      <c r="D10" s="25" t="s">
        <v>5</v>
      </c>
      <c r="E10" s="25" t="s">
        <v>6</v>
      </c>
      <c r="F10" s="23"/>
    </row>
    <row r="11" spans="2:6" ht="12.75">
      <c r="B11" s="1" t="s">
        <v>9</v>
      </c>
      <c r="C11" s="3" t="s">
        <v>16</v>
      </c>
      <c r="D11" s="6">
        <f>$D$19*7.5</f>
        <v>487.5</v>
      </c>
      <c r="E11" s="6">
        <f>$D$19*4.5</f>
        <v>292.5</v>
      </c>
      <c r="F11" s="6">
        <f>$D$19*2.5</f>
        <v>162.5</v>
      </c>
    </row>
    <row r="12" spans="2:6" ht="55.5" customHeight="1">
      <c r="B12" s="1" t="s">
        <v>10</v>
      </c>
      <c r="C12" s="3" t="s">
        <v>17</v>
      </c>
      <c r="D12" s="6">
        <f>$D$19*7</f>
        <v>455</v>
      </c>
      <c r="E12" s="6">
        <f>$D$19*4</f>
        <v>260</v>
      </c>
      <c r="F12" s="6">
        <f>$D$19*2</f>
        <v>130</v>
      </c>
    </row>
    <row r="13" spans="2:6" ht="21" customHeight="1">
      <c r="B13" s="1" t="s">
        <v>11</v>
      </c>
      <c r="C13" s="3" t="s">
        <v>19</v>
      </c>
      <c r="D13" s="6">
        <f>$D$19*6.5</f>
        <v>422.5</v>
      </c>
      <c r="E13" s="6">
        <f>$D$19*3.75</f>
        <v>243.75</v>
      </c>
      <c r="F13" s="6">
        <f>$D$19*1.5</f>
        <v>97.5</v>
      </c>
    </row>
    <row r="14" spans="2:6" ht="68.25" customHeight="1">
      <c r="B14" s="1" t="s">
        <v>12</v>
      </c>
      <c r="C14" s="3" t="s">
        <v>18</v>
      </c>
      <c r="D14" s="6">
        <f>$D$19*6</f>
        <v>390</v>
      </c>
      <c r="E14" s="6">
        <f>$D$19*3.57</f>
        <v>232.04999999999998</v>
      </c>
      <c r="F14" s="6">
        <f>$D$19*1.18</f>
        <v>76.7</v>
      </c>
    </row>
    <row r="15" spans="2:6" ht="25.5">
      <c r="B15" s="4" t="s">
        <v>13</v>
      </c>
      <c r="C15" s="5" t="s">
        <v>20</v>
      </c>
      <c r="D15" s="6">
        <f>$D$19*5.5</f>
        <v>357.5</v>
      </c>
      <c r="E15" s="6">
        <f>$D$19*3</f>
        <v>195</v>
      </c>
      <c r="F15" s="6">
        <f>$D$19*1</f>
        <v>65</v>
      </c>
    </row>
    <row r="16" spans="2:6" ht="12.75">
      <c r="B16" s="4" t="s">
        <v>14</v>
      </c>
      <c r="C16" s="5" t="s">
        <v>31</v>
      </c>
      <c r="D16" s="6">
        <f>$D$19*5</f>
        <v>325</v>
      </c>
      <c r="E16" s="6">
        <f>$D$19*2.75</f>
        <v>178.75</v>
      </c>
      <c r="F16" s="6">
        <f>$D$19*0.87</f>
        <v>56.55</v>
      </c>
    </row>
    <row r="17" spans="2:6" ht="12.75">
      <c r="B17" s="4" t="s">
        <v>15</v>
      </c>
      <c r="C17" s="5" t="s">
        <v>23</v>
      </c>
      <c r="D17" s="6">
        <f>D16+(D16*0.2)</f>
        <v>390</v>
      </c>
      <c r="E17" s="6">
        <f>E16+(E16*0.2)</f>
        <v>214.5</v>
      </c>
      <c r="F17" s="6">
        <f>F16+F16*0.2</f>
        <v>67.86</v>
      </c>
    </row>
    <row r="19" spans="2:4" ht="12.75">
      <c r="B19" s="13" t="s">
        <v>21</v>
      </c>
      <c r="C19" s="14"/>
      <c r="D19" s="15">
        <v>65</v>
      </c>
    </row>
    <row r="20" spans="2:4" ht="12.75">
      <c r="B20" s="11"/>
      <c r="C20" s="11"/>
      <c r="D20" s="12"/>
    </row>
    <row r="21" spans="1:6" ht="12.75">
      <c r="A21" s="2" t="s">
        <v>34</v>
      </c>
      <c r="C21" s="2"/>
      <c r="D21" s="2"/>
      <c r="E21" s="2"/>
      <c r="F21" s="2"/>
    </row>
    <row r="22" s="7" customFormat="1" ht="12.75">
      <c r="A22" s="7" t="s">
        <v>26</v>
      </c>
    </row>
    <row r="23" s="7" customFormat="1" ht="12.75">
      <c r="A23" s="7" t="s">
        <v>27</v>
      </c>
    </row>
    <row r="24" spans="1:5" ht="12.75">
      <c r="A24" s="2" t="s">
        <v>35</v>
      </c>
      <c r="C24" s="2"/>
      <c r="D24" s="2"/>
      <c r="E24" s="2"/>
    </row>
    <row r="25" spans="5:6" ht="12.75">
      <c r="E25" s="2"/>
      <c r="F25" s="2"/>
    </row>
    <row r="26" spans="1:6" ht="12.75">
      <c r="A26" s="17" t="s">
        <v>24</v>
      </c>
      <c r="B26" s="18"/>
      <c r="E26" s="22"/>
      <c r="F26" s="21" t="s">
        <v>32</v>
      </c>
    </row>
    <row r="27" spans="1:6" ht="12.75">
      <c r="A27" s="2" t="s">
        <v>25</v>
      </c>
      <c r="E27" s="19"/>
      <c r="F27" s="20">
        <f>0.59*D19</f>
        <v>38.35</v>
      </c>
    </row>
    <row r="28" spans="1:6" ht="12.75">
      <c r="A28" s="2" t="s">
        <v>28</v>
      </c>
      <c r="E28" s="19"/>
      <c r="F28" s="20">
        <f>3.89*D19</f>
        <v>252.85</v>
      </c>
    </row>
    <row r="29" spans="1:6" ht="12.75">
      <c r="A29" s="2" t="s">
        <v>29</v>
      </c>
      <c r="E29" s="19"/>
      <c r="F29" s="20">
        <f>5.95*D19</f>
        <v>386.75</v>
      </c>
    </row>
    <row r="30" spans="1:6" ht="12.75">
      <c r="A30" s="2" t="s">
        <v>30</v>
      </c>
      <c r="E30" s="19"/>
      <c r="F30" s="20">
        <f>2.7*D19</f>
        <v>175.5</v>
      </c>
    </row>
    <row r="34" spans="3:6" ht="16.5" customHeight="1">
      <c r="C34" s="8" t="s">
        <v>0</v>
      </c>
      <c r="E34" s="8"/>
      <c r="F34" s="8"/>
    </row>
    <row r="35" spans="3:6" ht="16.5" customHeight="1">
      <c r="C35" s="8" t="s">
        <v>1</v>
      </c>
      <c r="E35" s="8"/>
      <c r="F35" s="8"/>
    </row>
    <row r="36" spans="3:6" ht="16.5" customHeight="1">
      <c r="C36" s="8" t="s">
        <v>2</v>
      </c>
      <c r="E36" s="8"/>
      <c r="F36" s="8"/>
    </row>
    <row r="37" spans="3:6" ht="16.5" customHeight="1">
      <c r="C37" s="8"/>
      <c r="E37" s="8"/>
      <c r="F37" s="8"/>
    </row>
    <row r="38" spans="4:6" ht="12.75">
      <c r="D38" s="8"/>
      <c r="E38" s="8"/>
      <c r="F38" s="8"/>
    </row>
    <row r="39" spans="1:8" ht="15">
      <c r="A39" s="10" t="s">
        <v>36</v>
      </c>
      <c r="B39" s="10"/>
      <c r="C39" s="10"/>
      <c r="D39" s="10"/>
      <c r="E39" s="10"/>
      <c r="F39" s="10"/>
      <c r="G39" s="10"/>
      <c r="H39" s="10"/>
    </row>
    <row r="40" spans="1:8" ht="21.75" customHeight="1">
      <c r="A40" s="26" t="s">
        <v>37</v>
      </c>
      <c r="B40" s="26"/>
      <c r="C40" s="26"/>
      <c r="D40" s="26"/>
      <c r="E40" s="26"/>
      <c r="F40" s="26"/>
      <c r="G40" s="26"/>
      <c r="H40" s="26"/>
    </row>
    <row r="43" spans="1:2" ht="15">
      <c r="A43" s="28" t="s">
        <v>38</v>
      </c>
      <c r="B43" s="28"/>
    </row>
    <row r="44" spans="1:2" ht="15">
      <c r="A44" s="28"/>
      <c r="B44" s="28"/>
    </row>
    <row r="46" spans="2:7" ht="38.25" customHeight="1">
      <c r="B46" s="29" t="s">
        <v>39</v>
      </c>
      <c r="C46" s="29"/>
      <c r="D46" s="30" t="s">
        <v>40</v>
      </c>
      <c r="E46" s="30" t="s">
        <v>41</v>
      </c>
      <c r="F46" s="30" t="s">
        <v>42</v>
      </c>
      <c r="G46" s="30" t="s">
        <v>43</v>
      </c>
    </row>
    <row r="47" spans="2:7" ht="41.25" customHeight="1">
      <c r="B47" s="31" t="s">
        <v>44</v>
      </c>
      <c r="C47" s="31"/>
      <c r="D47" s="32">
        <v>150</v>
      </c>
      <c r="E47" s="32">
        <v>150</v>
      </c>
      <c r="F47" s="32">
        <v>90</v>
      </c>
      <c r="G47" s="33">
        <v>390</v>
      </c>
    </row>
    <row r="48" spans="2:7" ht="37.5" customHeight="1">
      <c r="B48" s="31" t="s">
        <v>45</v>
      </c>
      <c r="C48" s="31"/>
      <c r="D48" s="32">
        <v>200</v>
      </c>
      <c r="E48" s="32">
        <v>200</v>
      </c>
      <c r="F48" s="32">
        <v>120</v>
      </c>
      <c r="G48" s="33">
        <v>520</v>
      </c>
    </row>
    <row r="49" ht="15">
      <c r="A49" s="27"/>
    </row>
    <row r="52" ht="15">
      <c r="A52" s="28" t="s">
        <v>46</v>
      </c>
    </row>
    <row r="53" ht="15">
      <c r="A53" s="28"/>
    </row>
    <row r="55" spans="2:7" ht="30">
      <c r="B55" s="36" t="s">
        <v>39</v>
      </c>
      <c r="C55" s="36"/>
      <c r="D55" s="37" t="s">
        <v>40</v>
      </c>
      <c r="E55" s="37" t="s">
        <v>41</v>
      </c>
      <c r="F55" s="37" t="s">
        <v>47</v>
      </c>
      <c r="G55" s="34"/>
    </row>
    <row r="56" spans="2:7" ht="36" customHeight="1">
      <c r="B56" s="31" t="s">
        <v>44</v>
      </c>
      <c r="C56" s="31"/>
      <c r="D56" s="32">
        <v>150</v>
      </c>
      <c r="E56" s="32">
        <v>75</v>
      </c>
      <c r="F56" s="33">
        <v>225</v>
      </c>
      <c r="G56" s="35"/>
    </row>
    <row r="57" spans="2:7" ht="36" customHeight="1">
      <c r="B57" s="31" t="s">
        <v>45</v>
      </c>
      <c r="C57" s="31"/>
      <c r="D57" s="32">
        <v>200</v>
      </c>
      <c r="E57" s="32">
        <v>100</v>
      </c>
      <c r="F57" s="33">
        <v>300</v>
      </c>
      <c r="G57" s="35"/>
    </row>
  </sheetData>
  <sheetProtection selectLockedCells="1" selectUnlockedCells="1"/>
  <mergeCells count="15">
    <mergeCell ref="B55:C55"/>
    <mergeCell ref="B56:C56"/>
    <mergeCell ref="B57:C57"/>
    <mergeCell ref="A5:H5"/>
    <mergeCell ref="B19:C19"/>
    <mergeCell ref="A6:H6"/>
    <mergeCell ref="A39:H39"/>
    <mergeCell ref="A40:H40"/>
    <mergeCell ref="B46:C46"/>
    <mergeCell ref="C9:C10"/>
    <mergeCell ref="F9:F10"/>
    <mergeCell ref="D9:E9"/>
    <mergeCell ref="B9:B10"/>
    <mergeCell ref="B47:C47"/>
    <mergeCell ref="B48:C48"/>
  </mergeCells>
  <printOptions horizontalCentered="1" verticalCentered="1"/>
  <pageMargins left="0.7874015748031497" right="0.7874015748031497" top="0.984251968503937" bottom="0.1968503937007874" header="0" footer="0"/>
  <pageSetup horizontalDpi="300" verticalDpi="300" orientation="landscape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Santiago Gomez</dc:creator>
  <cp:keywords/>
  <dc:description/>
  <cp:lastModifiedBy>Bj</cp:lastModifiedBy>
  <cp:lastPrinted>2011-06-21T15:48:44Z</cp:lastPrinted>
  <dcterms:created xsi:type="dcterms:W3CDTF">2007-03-14T23:40:53Z</dcterms:created>
  <dcterms:modified xsi:type="dcterms:W3CDTF">2011-06-21T15:49:00Z</dcterms:modified>
  <cp:category/>
  <cp:version/>
  <cp:contentType/>
  <cp:contentStatus/>
</cp:coreProperties>
</file>